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jana.buechel\Downloads\"/>
    </mc:Choice>
  </mc:AlternateContent>
  <xr:revisionPtr revIDLastSave="0" documentId="8_{C639FE22-69FE-4D06-A090-28CB752D29D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erechnung Vereinsbeiträge" sheetId="1" r:id="rId1"/>
  </sheets>
  <definedNames>
    <definedName name="Z_24CE4188_CD3C_429E_9687_34A3545F83CE_.wvu.Cols" localSheetId="0" hidden="1">'Berechnung Vereinsbeiträge'!$N:$O</definedName>
    <definedName name="Z_4AFDABA3_DDD2_4DBB_B3F0_46CCEF51853E_.wvu.Cols" localSheetId="0" hidden="1">'Berechnung Vereinsbeiträge'!$N:$O</definedName>
  </definedNames>
  <calcPr calcId="191029"/>
  <customWorkbookViews>
    <customWorkbookView name="Tanja Kraessig - Persönliche Ansicht" guid="{4AFDABA3-DDD2-4DBB-B3F0-46CCEF51853E}" mergeInterval="0" personalView="1" maximized="1" windowWidth="1676" windowHeight="799" activeSheetId="1"/>
    <customWorkbookView name="Tanja Kressig - Persönliche Ansicht" guid="{24CE4188-CD3C-429E-9687-34A3545F83CE}" mergeInterval="0" personalView="1" maximized="1" windowWidth="1676" windowHeight="7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50" i="1" l="1"/>
  <c r="K49" i="1"/>
  <c r="K39" i="1" l="1"/>
  <c r="G18" i="1" l="1"/>
  <c r="G28" i="1" l="1"/>
  <c r="K44" i="1" l="1"/>
  <c r="K41" i="1"/>
  <c r="K11" i="1" l="1"/>
  <c r="K14" i="1" s="1"/>
  <c r="E28" i="1" l="1"/>
  <c r="K28" i="1" s="1"/>
  <c r="K52" i="1" s="1"/>
</calcChain>
</file>

<file path=xl/sharedStrings.xml><?xml version="1.0" encoding="utf-8"?>
<sst xmlns="http://schemas.openxmlformats.org/spreadsheetml/2006/main" count="56" uniqueCount="51">
  <si>
    <t>Anhang 2</t>
  </si>
  <si>
    <t>Gründungsjahr:</t>
  </si>
  <si>
    <t>Anzahl Kinder unter 18 Jahren:</t>
  </si>
  <si>
    <t>Anzahl Kinder und Jugendliche bis 18 Jahre x Beitrag CHF 50.-</t>
  </si>
  <si>
    <t>Berechnung Gemeindebeitrag über Mitglieder</t>
  </si>
  <si>
    <t>davon Wohnhaft in Ruggell:</t>
  </si>
  <si>
    <t>=</t>
  </si>
  <si>
    <t>a)</t>
  </si>
  <si>
    <t>mindestens 60% erfolgt die Berechnung des Gesamtbetrages zu 100%</t>
  </si>
  <si>
    <t>mindestens 50% erfolgt die Berechnung des Gesamtbetrages zu 80%</t>
  </si>
  <si>
    <t>mindestens 40% erfolgt die Berechnung des Gesamtbetrages zu 60%</t>
  </si>
  <si>
    <t>mindestens 30% erfolgt die Berechnung des Gesamtbetrages zu 50%</t>
  </si>
  <si>
    <t>mindestens 20% erfolgt die Berechnung des Gesamtbetrages zu 40%</t>
  </si>
  <si>
    <t>b)</t>
  </si>
  <si>
    <t>Vereinsbeitrag der Gemeinde</t>
  </si>
  <si>
    <t>x</t>
  </si>
  <si>
    <t>Auszahlung an den Verein</t>
  </si>
  <si>
    <t>Dirigentenhonorar</t>
  </si>
  <si>
    <t>Verein</t>
  </si>
  <si>
    <t>Datum</t>
  </si>
  <si>
    <t>Weisser Sonntag</t>
  </si>
  <si>
    <t>Firmung</t>
  </si>
  <si>
    <t>Christi-Himmelfahrt</t>
  </si>
  <si>
    <t>Fronleichnam</t>
  </si>
  <si>
    <t>Erntedank</t>
  </si>
  <si>
    <t>Fasnachtsdienstag</t>
  </si>
  <si>
    <t>Funkensonntag</t>
  </si>
  <si>
    <t>Anzahl: Jubiläum-Ehrungen-Gemeindeanlässe</t>
  </si>
  <si>
    <t>Zwischentotalvon 1 + 2</t>
  </si>
  <si>
    <t xml:space="preserve">Anzahl: </t>
  </si>
  <si>
    <t>S2; höchste Kategorie in CH oder A</t>
  </si>
  <si>
    <t>S2; zweithöchste Kategorie in CH oder A</t>
  </si>
  <si>
    <t xml:space="preserve">Ab 51 Jahren </t>
  </si>
  <si>
    <t>11-30 Jahre</t>
  </si>
  <si>
    <t>01-10 Jahre</t>
  </si>
  <si>
    <t xml:space="preserve">31-50 Jahre </t>
  </si>
  <si>
    <t>Unterschrift</t>
  </si>
  <si>
    <t>Durchführung von Anlässen im Auftrag der Gemeinde K1</t>
  </si>
  <si>
    <t xml:space="preserve"> </t>
  </si>
  <si>
    <t>Teilnahme an Wettkämpfen S1+S2</t>
  </si>
  <si>
    <t>Teilnahme an Wertungsveranstaltungen K2</t>
  </si>
  <si>
    <t>S1; regelmässige Teilnahme/Durchführung</t>
  </si>
  <si>
    <t>Berechnung Vereinsbeiträge</t>
  </si>
  <si>
    <t>Form. Nr. 026 - Berechnung Vereinsbeiträge</t>
  </si>
  <si>
    <t>Gestütz auf dem Reglement "Gemeindebeiträge an Ortsvereine" Nr. 022</t>
  </si>
  <si>
    <t>Anzahl aktive Mitglieder total:</t>
  </si>
  <si>
    <t>Beitrag für Vereinsalter [4.1.1.]</t>
  </si>
  <si>
    <t>Jugendförderung [4.1.2.]</t>
  </si>
  <si>
    <t>(CHF 500 pro Anlass)</t>
  </si>
  <si>
    <t>Kosten Musikschule / Stimmbildung</t>
  </si>
  <si>
    <t>kleiner als 20% erhält der Verein einen Pauschalbetrag von CHF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</si>
</sst>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"/>
    <numFmt numFmtId="165" formatCode="0.0%"/>
    <numFmt numFmtId="166" formatCode="_ [$CHF]\ * #,##0.00_ ;_ [$CHF]\ * \-#,##0.00_ ;_ [$CHF]\ * &quot;-&quot;??_ ;_ @_ "/>
    <numFmt numFmtId="167" formatCode="_ [$CHF]\ * #,##0_ ;_ [$CHF]\ * \-#,##0_ ;_ [$CHF]\ * &quot;-&quot;??_ ;_ @_ "/>
    <numFmt numFmtId="168" formatCode="_ [$CHF]\ * #,##0_ ;_ [$CHF]\ * \-#,##0_ ;_ [$CHF]\ * &quot;-&quot;_ ;_ @_ 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1" fillId="0" borderId="1" xfId="0" applyFont="1" applyBorder="1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9" fontId="2" fillId="0" borderId="1" xfId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/>
    <xf numFmtId="164" fontId="5" fillId="0" borderId="0" xfId="0" applyNumberFormat="1" applyFont="1"/>
    <xf numFmtId="164" fontId="4" fillId="0" borderId="0" xfId="0" applyNumberFormat="1" applyFont="1"/>
    <xf numFmtId="0" fontId="6" fillId="0" borderId="0" xfId="0" applyFont="1"/>
    <xf numFmtId="167" fontId="1" fillId="0" borderId="0" xfId="0" applyNumberFormat="1" applyFont="1"/>
    <xf numFmtId="167" fontId="6" fillId="0" borderId="0" xfId="0" applyNumberFormat="1" applyFont="1"/>
    <xf numFmtId="167" fontId="1" fillId="0" borderId="1" xfId="0" applyNumberFormat="1" applyFont="1" applyBorder="1"/>
    <xf numFmtId="167" fontId="4" fillId="0" borderId="0" xfId="0" applyNumberFormat="1" applyFont="1"/>
    <xf numFmtId="167" fontId="4" fillId="0" borderId="2" xfId="0" applyNumberFormat="1" applyFont="1" applyBorder="1"/>
    <xf numFmtId="167" fontId="2" fillId="0" borderId="0" xfId="0" applyNumberFormat="1" applyFont="1"/>
    <xf numFmtId="167" fontId="2" fillId="0" borderId="1" xfId="0" applyNumberFormat="1" applyFont="1" applyBorder="1"/>
    <xf numFmtId="167" fontId="2" fillId="0" borderId="3" xfId="0" applyNumberFormat="1" applyFont="1" applyBorder="1"/>
    <xf numFmtId="0" fontId="8" fillId="0" borderId="0" xfId="0" applyFont="1"/>
    <xf numFmtId="165" fontId="1" fillId="0" borderId="0" xfId="0" applyNumberFormat="1" applyFont="1" applyAlignment="1">
      <alignment horizontal="center"/>
    </xf>
    <xf numFmtId="9" fontId="2" fillId="0" borderId="0" xfId="1" applyFont="1" applyBorder="1" applyAlignment="1">
      <alignment horizontal="right"/>
    </xf>
    <xf numFmtId="9" fontId="4" fillId="0" borderId="0" xfId="1" applyFont="1"/>
    <xf numFmtId="165" fontId="1" fillId="0" borderId="1" xfId="0" applyNumberFormat="1" applyFont="1" applyBorder="1" applyAlignment="1">
      <alignment horizontal="right"/>
    </xf>
    <xf numFmtId="0" fontId="10" fillId="0" borderId="0" xfId="0" applyFont="1"/>
    <xf numFmtId="9" fontId="4" fillId="0" borderId="0" xfId="1" applyFont="1" applyFill="1" applyBorder="1"/>
    <xf numFmtId="0" fontId="1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9" fontId="4" fillId="0" borderId="0" xfId="1" applyFont="1" applyBorder="1"/>
    <xf numFmtId="0" fontId="9" fillId="0" borderId="0" xfId="0" applyFont="1"/>
    <xf numFmtId="168" fontId="2" fillId="0" borderId="1" xfId="0" applyNumberFormat="1" applyFont="1" applyBorder="1" applyAlignment="1">
      <alignment horizontal="center"/>
    </xf>
    <xf numFmtId="166" fontId="4" fillId="0" borderId="0" xfId="0" applyNumberFormat="1" applyFont="1"/>
    <xf numFmtId="0" fontId="1" fillId="2" borderId="1" xfId="0" applyFont="1" applyFill="1" applyBorder="1" applyProtection="1">
      <protection locked="0"/>
    </xf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0" fontId="1" fillId="0" borderId="0" xfId="0" applyFont="1" applyProtection="1">
      <protection locked="0"/>
    </xf>
    <xf numFmtId="166" fontId="2" fillId="0" borderId="0" xfId="0" applyNumberFormat="1" applyFont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164" fontId="1" fillId="0" borderId="0" xfId="0" applyNumberFormat="1" applyFont="1"/>
    <xf numFmtId="0" fontId="11" fillId="0" borderId="0" xfId="0" applyFont="1" applyAlignment="1">
      <alignment textRotation="90"/>
    </xf>
    <xf numFmtId="0" fontId="11" fillId="0" borderId="0" xfId="0" applyFont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6" fontId="2" fillId="2" borderId="0" xfId="0" applyNumberFormat="1" applyFont="1" applyFill="1" applyAlignment="1" applyProtection="1">
      <alignment horizontal="center"/>
      <protection locked="0"/>
    </xf>
    <xf numFmtId="0" fontId="1" fillId="0" borderId="0" xfId="0" applyFont="1" applyAlignment="1">
      <alignment horizontal="right"/>
    </xf>
  </cellXfs>
  <cellStyles count="2">
    <cellStyle name="Prozent" xfId="1" builtinId="5"/>
    <cellStyle name="Standard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26</xdr:row>
      <xdr:rowOff>155864</xdr:rowOff>
    </xdr:from>
    <xdr:to>
      <xdr:col>7</xdr:col>
      <xdr:colOff>47625</xdr:colOff>
      <xdr:row>27</xdr:row>
      <xdr:rowOff>152401</xdr:rowOff>
    </xdr:to>
    <xdr:sp macro="" textlink="">
      <xdr:nvSpPr>
        <xdr:cNvPr id="5" name="Eckige Klammer links/recht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43200" y="4670714"/>
          <a:ext cx="1704975" cy="482312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 editAs="oneCell">
    <xdr:from>
      <xdr:col>3</xdr:col>
      <xdr:colOff>603589</xdr:colOff>
      <xdr:row>0</xdr:row>
      <xdr:rowOff>11205</xdr:rowOff>
    </xdr:from>
    <xdr:to>
      <xdr:col>8</xdr:col>
      <xdr:colOff>205709</xdr:colOff>
      <xdr:row>0</xdr:row>
      <xdr:rowOff>664793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7125" y="11205"/>
          <a:ext cx="1983370" cy="653588"/>
        </a:xfrm>
        <a:prstGeom prst="rect">
          <a:avLst/>
        </a:prstGeom>
      </xdr:spPr>
    </xdr:pic>
    <xdr:clientData/>
  </xdr:twoCellAnchor>
  <xdr:twoCellAnchor editAs="oneCell">
    <xdr:from>
      <xdr:col>1</xdr:col>
      <xdr:colOff>21610</xdr:colOff>
      <xdr:row>62</xdr:row>
      <xdr:rowOff>78442</xdr:rowOff>
    </xdr:from>
    <xdr:to>
      <xdr:col>10</xdr:col>
      <xdr:colOff>628750</xdr:colOff>
      <xdr:row>66</xdr:row>
      <xdr:rowOff>30083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967" y="10610371"/>
          <a:ext cx="5464890" cy="604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zoomScaleNormal="100" workbookViewId="0">
      <selection activeCell="I5" sqref="I5"/>
    </sheetView>
  </sheetViews>
  <sheetFormatPr baseColWidth="10" defaultRowHeight="12.75" x14ac:dyDescent="0.2"/>
  <cols>
    <col min="1" max="1" width="4.42578125" style="2" customWidth="1"/>
    <col min="2" max="2" width="2.7109375" style="2" customWidth="1"/>
    <col min="3" max="3" width="25.28515625" style="1" customWidth="1"/>
    <col min="4" max="4" width="9.7109375" style="1" customWidth="1"/>
    <col min="5" max="5" width="11.42578125" style="1" customWidth="1"/>
    <col min="6" max="6" width="3" style="1" customWidth="1"/>
    <col min="7" max="7" width="9.42578125" style="1" customWidth="1"/>
    <col min="8" max="8" width="2" style="1" customWidth="1"/>
    <col min="9" max="9" width="6" style="1" customWidth="1"/>
    <col min="10" max="10" width="3.28515625" style="1" customWidth="1"/>
    <col min="11" max="11" width="14.28515625" style="13" customWidth="1"/>
    <col min="12" max="12" width="1.7109375" style="1" customWidth="1"/>
    <col min="13" max="13" width="1.85546875" style="1" customWidth="1"/>
    <col min="14" max="15" width="11.42578125" style="1" hidden="1" customWidth="1"/>
    <col min="16" max="16384" width="11.42578125" style="1"/>
  </cols>
  <sheetData>
    <row r="1" spans="1:11" ht="72.75" customHeight="1" x14ac:dyDescent="0.2"/>
    <row r="2" spans="1:11" ht="13.5" customHeight="1" x14ac:dyDescent="0.2"/>
    <row r="3" spans="1:11" s="12" customFormat="1" ht="15.75" x14ac:dyDescent="0.25">
      <c r="A3" s="38" t="s">
        <v>0</v>
      </c>
      <c r="B3" s="37"/>
      <c r="J3" s="21"/>
      <c r="K3" s="14"/>
    </row>
    <row r="4" spans="1:11" s="12" customFormat="1" ht="15.75" x14ac:dyDescent="0.25">
      <c r="A4" s="38"/>
      <c r="B4" s="37"/>
      <c r="J4" s="21"/>
      <c r="K4" s="14"/>
    </row>
    <row r="5" spans="1:11" ht="17.25" x14ac:dyDescent="0.3">
      <c r="A5" s="39" t="s">
        <v>42</v>
      </c>
      <c r="I5" s="42">
        <v>2026</v>
      </c>
    </row>
    <row r="6" spans="1:11" ht="6.75" customHeight="1" x14ac:dyDescent="0.2"/>
    <row r="7" spans="1:11" x14ac:dyDescent="0.2">
      <c r="A7" s="2">
        <v>1</v>
      </c>
      <c r="C7" s="3" t="s">
        <v>46</v>
      </c>
      <c r="D7" s="3"/>
      <c r="E7" s="3" t="s">
        <v>1</v>
      </c>
      <c r="F7" s="3"/>
      <c r="G7" s="3"/>
      <c r="H7" s="3"/>
      <c r="I7" s="29"/>
      <c r="K7" s="15">
        <f>IF(I5-I7&lt;11,D8,IF(I5-I7&lt;31,G8,IF(I5-I7&lt;51,D9,IF(I5-I7&gt;50,G9))))</f>
        <v>1500</v>
      </c>
    </row>
    <row r="8" spans="1:11" s="9" customFormat="1" ht="12" x14ac:dyDescent="0.2">
      <c r="A8" s="10"/>
      <c r="B8" s="10"/>
      <c r="C8" s="9" t="s">
        <v>34</v>
      </c>
      <c r="D8" s="16">
        <v>300</v>
      </c>
      <c r="E8" s="9" t="s">
        <v>33</v>
      </c>
      <c r="G8" s="16">
        <v>700</v>
      </c>
      <c r="H8" s="16"/>
      <c r="K8" s="16"/>
    </row>
    <row r="9" spans="1:11" s="9" customFormat="1" ht="12" x14ac:dyDescent="0.2">
      <c r="A9" s="10"/>
      <c r="B9" s="10"/>
      <c r="C9" s="9" t="s">
        <v>35</v>
      </c>
      <c r="D9" s="16">
        <v>1000</v>
      </c>
      <c r="E9" s="9" t="s">
        <v>32</v>
      </c>
      <c r="G9" s="16">
        <v>1500</v>
      </c>
      <c r="H9" s="16"/>
      <c r="K9" s="16"/>
    </row>
    <row r="10" spans="1:11" ht="9.75" customHeight="1" x14ac:dyDescent="0.2"/>
    <row r="11" spans="1:11" x14ac:dyDescent="0.2">
      <c r="A11" s="2">
        <v>2</v>
      </c>
      <c r="C11" s="3" t="s">
        <v>47</v>
      </c>
      <c r="D11" s="3"/>
      <c r="E11" s="1" t="s">
        <v>2</v>
      </c>
      <c r="I11" s="28">
        <v>0</v>
      </c>
      <c r="K11" s="15">
        <f>I11*50</f>
        <v>0</v>
      </c>
    </row>
    <row r="12" spans="1:11" s="9" customFormat="1" thickBot="1" x14ac:dyDescent="0.25">
      <c r="A12" s="10"/>
      <c r="B12" s="10"/>
      <c r="C12" s="9" t="s">
        <v>3</v>
      </c>
      <c r="K12" s="17"/>
    </row>
    <row r="13" spans="1:11" ht="10.5" customHeight="1" x14ac:dyDescent="0.2"/>
    <row r="14" spans="1:11" x14ac:dyDescent="0.2">
      <c r="C14" s="3" t="s">
        <v>28</v>
      </c>
      <c r="D14" s="3"/>
      <c r="E14" s="3"/>
      <c r="F14" s="3"/>
      <c r="G14" s="3"/>
      <c r="H14" s="3"/>
      <c r="K14" s="15">
        <f>SUM(K7+K11)</f>
        <v>1500</v>
      </c>
    </row>
    <row r="15" spans="1:11" ht="9" customHeight="1" x14ac:dyDescent="0.2"/>
    <row r="16" spans="1:11" s="3" customFormat="1" x14ac:dyDescent="0.2">
      <c r="A16" s="2">
        <v>3</v>
      </c>
      <c r="B16" s="2"/>
      <c r="C16" s="3" t="s">
        <v>4</v>
      </c>
      <c r="J16" s="1"/>
      <c r="K16" s="18"/>
    </row>
    <row r="17" spans="1:15" x14ac:dyDescent="0.2">
      <c r="C17" s="1" t="s">
        <v>45</v>
      </c>
      <c r="E17" s="30"/>
    </row>
    <row r="18" spans="1:15" x14ac:dyDescent="0.2">
      <c r="C18" s="1" t="s">
        <v>5</v>
      </c>
      <c r="E18" s="30"/>
      <c r="F18" s="1" t="s">
        <v>6</v>
      </c>
      <c r="G18" s="25" t="e">
        <f>E18/E17</f>
        <v>#DIV/0!</v>
      </c>
      <c r="H18" s="22"/>
      <c r="J18" s="5"/>
    </row>
    <row r="19" spans="1:15" ht="9" customHeight="1" x14ac:dyDescent="0.2">
      <c r="M19" s="33"/>
    </row>
    <row r="20" spans="1:15" s="9" customFormat="1" ht="12" x14ac:dyDescent="0.2">
      <c r="A20" s="8" t="s">
        <v>7</v>
      </c>
      <c r="B20" s="8"/>
      <c r="C20" s="9" t="s">
        <v>8</v>
      </c>
      <c r="G20" s="24"/>
      <c r="K20" s="16"/>
      <c r="M20" s="26"/>
    </row>
    <row r="21" spans="1:15" s="9" customFormat="1" ht="12" x14ac:dyDescent="0.2">
      <c r="A21" s="10"/>
      <c r="B21" s="10"/>
      <c r="C21" s="9" t="s">
        <v>9</v>
      </c>
      <c r="G21" s="24"/>
      <c r="K21" s="16"/>
      <c r="M21" s="27"/>
      <c r="N21" s="32">
        <v>0.59</v>
      </c>
      <c r="O21" s="32">
        <v>1</v>
      </c>
    </row>
    <row r="22" spans="1:15" s="9" customFormat="1" ht="12" x14ac:dyDescent="0.2">
      <c r="A22" s="10"/>
      <c r="B22" s="10"/>
      <c r="C22" s="9" t="s">
        <v>10</v>
      </c>
      <c r="G22" s="24"/>
      <c r="K22" s="16"/>
      <c r="M22" s="27"/>
      <c r="N22" s="32">
        <v>0.49</v>
      </c>
      <c r="O22" s="32">
        <v>0.8</v>
      </c>
    </row>
    <row r="23" spans="1:15" s="9" customFormat="1" ht="12" x14ac:dyDescent="0.2">
      <c r="A23" s="10"/>
      <c r="B23" s="10"/>
      <c r="C23" s="9" t="s">
        <v>11</v>
      </c>
      <c r="G23" s="24"/>
      <c r="K23" s="16"/>
      <c r="M23" s="27"/>
      <c r="N23" s="32">
        <v>0.39</v>
      </c>
      <c r="O23" s="32">
        <v>0.6</v>
      </c>
    </row>
    <row r="24" spans="1:15" s="9" customFormat="1" ht="12" x14ac:dyDescent="0.2">
      <c r="A24" s="10"/>
      <c r="B24" s="10"/>
      <c r="C24" s="9" t="s">
        <v>12</v>
      </c>
      <c r="G24" s="24"/>
      <c r="K24" s="16"/>
      <c r="M24" s="27"/>
      <c r="N24" s="32">
        <v>0.28999999999999998</v>
      </c>
      <c r="O24" s="32">
        <v>0.5</v>
      </c>
    </row>
    <row r="25" spans="1:15" s="9" customFormat="1" ht="7.5" customHeight="1" x14ac:dyDescent="0.2">
      <c r="A25" s="10"/>
      <c r="B25" s="10"/>
      <c r="K25" s="16"/>
      <c r="M25" s="27"/>
      <c r="N25" s="32">
        <v>0.19</v>
      </c>
      <c r="O25" s="32">
        <v>0.4</v>
      </c>
    </row>
    <row r="26" spans="1:15" s="9" customFormat="1" ht="12" x14ac:dyDescent="0.2">
      <c r="A26" s="8" t="s">
        <v>13</v>
      </c>
      <c r="B26" s="11"/>
      <c r="C26" s="9" t="s">
        <v>50</v>
      </c>
      <c r="K26" s="16"/>
      <c r="M26" s="27"/>
      <c r="N26" s="32">
        <v>0.19</v>
      </c>
      <c r="O26" s="35">
        <v>300</v>
      </c>
    </row>
    <row r="27" spans="1:15" ht="10.5" customHeight="1" x14ac:dyDescent="0.2"/>
    <row r="28" spans="1:15" s="3" customFormat="1" x14ac:dyDescent="0.2">
      <c r="A28" s="2"/>
      <c r="B28" s="2"/>
      <c r="C28" s="3" t="s">
        <v>14</v>
      </c>
      <c r="E28" s="34" t="e">
        <f>IF(G18&lt;20%,300,K14)</f>
        <v>#DIV/0!</v>
      </c>
      <c r="F28" s="6" t="s">
        <v>15</v>
      </c>
      <c r="G28" s="7" t="e">
        <f>IF(G18&gt;N21,O21,IF(G18&gt;N22,O22,IF(G18&gt;N23,O23,IF(G18&gt;N24,O24,IF(G18&gt;N25,O25,IF(N26&lt;20,1))))))</f>
        <v>#DIV/0!</v>
      </c>
      <c r="H28" s="23"/>
      <c r="J28" s="1"/>
      <c r="K28" s="19" t="e">
        <f>E28*G28</f>
        <v>#DIV/0!</v>
      </c>
    </row>
    <row r="29" spans="1:15" ht="9.75" customHeight="1" x14ac:dyDescent="0.2"/>
    <row r="30" spans="1:15" s="9" customFormat="1" x14ac:dyDescent="0.2">
      <c r="A30" s="2">
        <v>4</v>
      </c>
      <c r="B30" s="10"/>
      <c r="C30" s="3" t="s">
        <v>37</v>
      </c>
      <c r="D30" s="3"/>
      <c r="E30" s="3"/>
      <c r="K30" s="16"/>
    </row>
    <row r="31" spans="1:15" x14ac:dyDescent="0.2">
      <c r="C31" s="9" t="s">
        <v>48</v>
      </c>
      <c r="D31" s="9"/>
      <c r="E31" s="9"/>
    </row>
    <row r="32" spans="1:15" x14ac:dyDescent="0.2">
      <c r="B32" s="31" t="s">
        <v>38</v>
      </c>
      <c r="C32" s="1" t="s">
        <v>20</v>
      </c>
    </row>
    <row r="33" spans="1:13" x14ac:dyDescent="0.2">
      <c r="B33" s="31"/>
      <c r="C33" s="1" t="s">
        <v>21</v>
      </c>
    </row>
    <row r="34" spans="1:13" x14ac:dyDescent="0.2">
      <c r="B34" s="31"/>
      <c r="C34" s="1" t="s">
        <v>22</v>
      </c>
    </row>
    <row r="35" spans="1:13" x14ac:dyDescent="0.2">
      <c r="B35" s="31" t="s">
        <v>38</v>
      </c>
      <c r="C35" s="1" t="s">
        <v>23</v>
      </c>
    </row>
    <row r="36" spans="1:13" x14ac:dyDescent="0.2">
      <c r="B36" s="31"/>
      <c r="C36" s="1" t="s">
        <v>24</v>
      </c>
    </row>
    <row r="37" spans="1:13" x14ac:dyDescent="0.2">
      <c r="B37" s="31"/>
      <c r="C37" s="1" t="s">
        <v>25</v>
      </c>
    </row>
    <row r="38" spans="1:13" x14ac:dyDescent="0.2">
      <c r="B38" s="31"/>
      <c r="C38" s="1" t="s">
        <v>26</v>
      </c>
    </row>
    <row r="39" spans="1:13" x14ac:dyDescent="0.2">
      <c r="B39" s="31"/>
      <c r="C39" s="1" t="s">
        <v>27</v>
      </c>
      <c r="K39" s="15">
        <f>SUM(B32:B39)*500</f>
        <v>0</v>
      </c>
    </row>
    <row r="40" spans="1:13" ht="9.75" customHeight="1" x14ac:dyDescent="0.2"/>
    <row r="41" spans="1:13" s="3" customFormat="1" x14ac:dyDescent="0.2">
      <c r="A41" s="2">
        <v>5</v>
      </c>
      <c r="B41" s="2"/>
      <c r="C41" s="3" t="s">
        <v>40</v>
      </c>
      <c r="J41" s="1"/>
      <c r="K41" s="19">
        <f>I42*500</f>
        <v>0</v>
      </c>
      <c r="M41" s="45" t="s">
        <v>43</v>
      </c>
    </row>
    <row r="42" spans="1:13" s="9" customFormat="1" ht="15" customHeight="1" x14ac:dyDescent="0.2">
      <c r="A42" s="10"/>
      <c r="B42" s="10"/>
      <c r="C42" s="9" t="s">
        <v>48</v>
      </c>
      <c r="G42" s="49" t="s">
        <v>29</v>
      </c>
      <c r="H42" s="49"/>
      <c r="I42" s="28">
        <v>0</v>
      </c>
      <c r="J42" s="1"/>
      <c r="K42" s="16"/>
      <c r="M42" s="45"/>
    </row>
    <row r="43" spans="1:13" ht="9.75" customHeight="1" x14ac:dyDescent="0.2">
      <c r="M43" s="45"/>
    </row>
    <row r="44" spans="1:13" s="3" customFormat="1" x14ac:dyDescent="0.2">
      <c r="A44" s="2">
        <v>6</v>
      </c>
      <c r="B44" s="2"/>
      <c r="C44" s="3" t="s">
        <v>39</v>
      </c>
      <c r="I44" s="1"/>
      <c r="J44" s="1"/>
      <c r="K44" s="19">
        <f>(E45*I45)+(E46*I46)+(E47*I47)</f>
        <v>0</v>
      </c>
      <c r="M44" s="45"/>
    </row>
    <row r="45" spans="1:13" s="3" customFormat="1" ht="15" customHeight="1" x14ac:dyDescent="0.2">
      <c r="A45" s="2"/>
      <c r="B45" s="2"/>
      <c r="C45" s="9" t="s">
        <v>41</v>
      </c>
      <c r="D45" s="9"/>
      <c r="E45" s="13">
        <v>1000</v>
      </c>
      <c r="G45" s="49" t="s">
        <v>29</v>
      </c>
      <c r="H45" s="49"/>
      <c r="I45" s="28"/>
      <c r="J45" s="1"/>
      <c r="K45" s="18"/>
      <c r="M45" s="45"/>
    </row>
    <row r="46" spans="1:13" s="3" customFormat="1" ht="15" customHeight="1" x14ac:dyDescent="0.2">
      <c r="A46" s="2"/>
      <c r="B46" s="2"/>
      <c r="C46" s="9" t="s">
        <v>30</v>
      </c>
      <c r="D46" s="9"/>
      <c r="E46" s="13">
        <v>5000</v>
      </c>
      <c r="G46" s="49" t="s">
        <v>29</v>
      </c>
      <c r="H46" s="49"/>
      <c r="I46" s="28"/>
      <c r="J46" s="1"/>
      <c r="K46" s="18"/>
      <c r="M46" s="45"/>
    </row>
    <row r="47" spans="1:13" s="3" customFormat="1" ht="15" customHeight="1" x14ac:dyDescent="0.2">
      <c r="A47" s="2"/>
      <c r="B47" s="2"/>
      <c r="C47" s="9" t="s">
        <v>31</v>
      </c>
      <c r="D47" s="9"/>
      <c r="E47" s="13">
        <v>3000</v>
      </c>
      <c r="G47" s="49" t="s">
        <v>29</v>
      </c>
      <c r="H47" s="49"/>
      <c r="I47" s="28"/>
      <c r="J47" s="1"/>
      <c r="K47" s="18"/>
      <c r="M47" s="45"/>
    </row>
    <row r="48" spans="1:13" s="3" customFormat="1" ht="9.75" customHeight="1" x14ac:dyDescent="0.2">
      <c r="A48" s="2"/>
      <c r="B48" s="2"/>
      <c r="C48" s="9"/>
      <c r="D48" s="9"/>
      <c r="E48" s="13"/>
      <c r="G48" s="5"/>
      <c r="H48" s="5"/>
      <c r="I48" s="40"/>
      <c r="J48" s="1"/>
      <c r="K48" s="18"/>
      <c r="M48" s="45"/>
    </row>
    <row r="49" spans="1:13" s="3" customFormat="1" ht="15" customHeight="1" x14ac:dyDescent="0.2">
      <c r="A49" s="2">
        <v>7</v>
      </c>
      <c r="B49" s="2"/>
      <c r="C49" s="3" t="s">
        <v>17</v>
      </c>
      <c r="G49" s="48">
        <v>0</v>
      </c>
      <c r="H49" s="48"/>
      <c r="I49" s="48"/>
      <c r="J49" s="1"/>
      <c r="K49" s="19">
        <f>IF(G49*0.75&gt;18000,18000,G49*0.75)</f>
        <v>0</v>
      </c>
      <c r="M49" s="45"/>
    </row>
    <row r="50" spans="1:13" s="3" customFormat="1" ht="15" customHeight="1" x14ac:dyDescent="0.2">
      <c r="A50" s="2">
        <v>8</v>
      </c>
      <c r="B50" s="2"/>
      <c r="C50" s="3" t="s">
        <v>49</v>
      </c>
      <c r="G50" s="48">
        <v>0</v>
      </c>
      <c r="H50" s="48"/>
      <c r="I50" s="48"/>
      <c r="J50" s="1"/>
      <c r="K50" s="19">
        <f>IF(G50*0.2&gt;18000,18000,G50*0.2)</f>
        <v>0</v>
      </c>
      <c r="M50" s="45"/>
    </row>
    <row r="51" spans="1:13" s="3" customFormat="1" ht="9" customHeight="1" x14ac:dyDescent="0.2">
      <c r="A51" s="2"/>
      <c r="B51" s="2"/>
      <c r="G51" s="41"/>
      <c r="H51" s="41"/>
      <c r="I51" s="41"/>
      <c r="J51" s="1"/>
      <c r="K51" s="18"/>
      <c r="M51" s="45"/>
    </row>
    <row r="52" spans="1:13" ht="13.5" thickBot="1" x14ac:dyDescent="0.25">
      <c r="A52" s="2">
        <v>9</v>
      </c>
      <c r="C52" s="3" t="s">
        <v>16</v>
      </c>
      <c r="D52" s="3"/>
      <c r="K52" s="20" t="e">
        <f>(K28+K41+K44+K39+K49+K50)</f>
        <v>#DIV/0!</v>
      </c>
      <c r="L52" s="3"/>
      <c r="M52" s="45"/>
    </row>
    <row r="53" spans="1:13" x14ac:dyDescent="0.2">
      <c r="C53" s="3"/>
      <c r="D53" s="3"/>
      <c r="K53" s="18"/>
      <c r="L53" s="3"/>
      <c r="M53" s="44"/>
    </row>
    <row r="54" spans="1:13" x14ac:dyDescent="0.2">
      <c r="C54" s="3"/>
      <c r="D54" s="3"/>
      <c r="K54" s="18"/>
      <c r="L54" s="3"/>
      <c r="M54" s="44"/>
    </row>
    <row r="55" spans="1:13" x14ac:dyDescent="0.2">
      <c r="M55" s="44"/>
    </row>
    <row r="56" spans="1:13" x14ac:dyDescent="0.2">
      <c r="C56" s="36"/>
      <c r="E56" s="46"/>
      <c r="F56" s="47"/>
      <c r="H56" s="15"/>
      <c r="I56" s="15"/>
      <c r="J56" s="4"/>
      <c r="K56" s="15"/>
      <c r="M56" s="44"/>
    </row>
    <row r="57" spans="1:13" x14ac:dyDescent="0.2">
      <c r="C57" s="1" t="s">
        <v>18</v>
      </c>
      <c r="E57" s="1" t="s">
        <v>19</v>
      </c>
      <c r="H57" s="13" t="s">
        <v>36</v>
      </c>
      <c r="I57" s="13"/>
      <c r="M57" s="44"/>
    </row>
    <row r="58" spans="1:13" x14ac:dyDescent="0.2">
      <c r="H58" s="13"/>
      <c r="I58" s="13"/>
      <c r="M58" s="44"/>
    </row>
    <row r="59" spans="1:13" x14ac:dyDescent="0.2">
      <c r="H59" s="13"/>
      <c r="I59" s="13"/>
      <c r="M59" s="44"/>
    </row>
    <row r="60" spans="1:13" x14ac:dyDescent="0.2">
      <c r="C60" s="43" t="s">
        <v>44</v>
      </c>
      <c r="M60" s="44"/>
    </row>
    <row r="61" spans="1:13" x14ac:dyDescent="0.2">
      <c r="A61" s="1"/>
      <c r="M61" s="44"/>
    </row>
  </sheetData>
  <sheetProtection algorithmName="SHA-512" hashValue="lSPCd2llDKNej1kYdTEUU7JEAyCJ1wNsYgpGQp+E81CsiXvd6bnjCd/ka+nFtJ1icuBAoO9kCenQxFC4ElIovg==" saltValue="I5Ivq1MetKP+Ea93ln9uuw==" spinCount="100000" sheet="1" objects="1" scenarios="1"/>
  <dataConsolidate/>
  <customSheetViews>
    <customSheetView guid="{4AFDABA3-DDD2-4DBB-B3F0-46CCEF51853E}" scale="90" showPageBreaks="1" hiddenColumns="1">
      <selection sqref="A1:XFD1048576"/>
      <pageMargins left="0.25" right="0.25" top="0.75" bottom="0.75" header="0.3" footer="0.3"/>
      <pageSetup paperSize="9" orientation="portrait" r:id="rId1"/>
    </customSheetView>
    <customSheetView guid="{24CE4188-CD3C-429E-9687-34A3545F83CE}" scale="90" hiddenColumns="1">
      <selection activeCell="M1" sqref="M1"/>
      <pageMargins left="0.25" right="0.25" top="0.75" bottom="0.75" header="0.3" footer="0.3"/>
      <pageSetup paperSize="9" orientation="portrait" r:id="rId2"/>
    </customSheetView>
  </customSheetViews>
  <mergeCells count="8">
    <mergeCell ref="M41:M52"/>
    <mergeCell ref="E56:F56"/>
    <mergeCell ref="G49:I49"/>
    <mergeCell ref="G42:H42"/>
    <mergeCell ref="G45:H45"/>
    <mergeCell ref="G46:H46"/>
    <mergeCell ref="G47:H47"/>
    <mergeCell ref="G50:I50"/>
  </mergeCells>
  <conditionalFormatting sqref="E28">
    <cfRule type="expression" dxfId="7" priority="1">
      <formula>ISERROR($E$28)</formula>
    </cfRule>
  </conditionalFormatting>
  <conditionalFormatting sqref="G18">
    <cfRule type="expression" dxfId="6" priority="8">
      <formula>ISERROR($G$18)</formula>
    </cfRule>
  </conditionalFormatting>
  <conditionalFormatting sqref="G28">
    <cfRule type="expression" dxfId="5" priority="7">
      <formula>ISERROR($G$28)</formula>
    </cfRule>
  </conditionalFormatting>
  <conditionalFormatting sqref="K7">
    <cfRule type="expression" dxfId="4" priority="4">
      <formula>ISERROR($K$7)</formula>
    </cfRule>
  </conditionalFormatting>
  <conditionalFormatting sqref="K14">
    <cfRule type="expression" dxfId="3" priority="2">
      <formula>ISERROR($K$14)</formula>
    </cfRule>
  </conditionalFormatting>
  <conditionalFormatting sqref="K28">
    <cfRule type="expression" dxfId="2" priority="6">
      <formula>ISERROR($K$28)</formula>
    </cfRule>
  </conditionalFormatting>
  <conditionalFormatting sqref="K49:K51">
    <cfRule type="expression" dxfId="1" priority="3">
      <formula>ISERROR($K$49)</formula>
    </cfRule>
  </conditionalFormatting>
  <conditionalFormatting sqref="K52:K54">
    <cfRule type="expression" dxfId="0" priority="5">
      <formula>ISERROR($K$52)</formula>
    </cfRule>
  </conditionalFormatting>
  <pageMargins left="0.62992125984251968" right="3.937007874015748E-2" top="0.39370078740157483" bottom="0.19685039370078741" header="0.31496062992125984" footer="0.31496062992125984"/>
  <pageSetup paperSize="9" scale="95" orientation="portrait" r:id="rId3"/>
  <rowBreaks count="1" manualBreakCount="1">
    <brk id="66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 Vereinsbeiträge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Kressig</dc:creator>
  <cp:lastModifiedBy>Tatjana Büchel</cp:lastModifiedBy>
  <cp:lastPrinted>2021-08-26T09:39:14Z</cp:lastPrinted>
  <dcterms:created xsi:type="dcterms:W3CDTF">2013-07-02T12:35:02Z</dcterms:created>
  <dcterms:modified xsi:type="dcterms:W3CDTF">2026-04-07T08:47:00Z</dcterms:modified>
</cp:coreProperties>
</file>